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I:\Files\Scott\Antennas\"/>
    </mc:Choice>
  </mc:AlternateContent>
  <xr:revisionPtr revIDLastSave="0" documentId="13_ncr:1_{CC8CF266-C7D7-45C9-B24F-2DC4FC66EB91}" xr6:coauthVersionLast="46" xr6:coauthVersionMax="46" xr10:uidLastSave="{00000000-0000-0000-0000-000000000000}"/>
  <bookViews>
    <workbookView xWindow="-120" yWindow="-120" windowWidth="29040" windowHeight="15840" xr2:uid="{00000000-000D-0000-FFFF-FFFF00000000}"/>
  </bookViews>
  <sheets>
    <sheet name="Sheet1" sheetId="1" r:id="rId1"/>
  </sheets>
  <definedNames>
    <definedName name="Modes">Sheet1!$J$35:$J$39</definedName>
  </definedNames>
  <calcPr calcId="181029"/>
</workbook>
</file>

<file path=xl/calcChain.xml><?xml version="1.0" encoding="utf-8"?>
<calcChain xmlns="http://schemas.openxmlformats.org/spreadsheetml/2006/main">
  <c r="H30" i="1" l="1"/>
  <c r="G30" i="1"/>
  <c r="G27" i="1"/>
  <c r="H27" i="1"/>
  <c r="K45" i="1"/>
  <c r="K44" i="1"/>
  <c r="K41" i="1"/>
  <c r="K43" i="1"/>
  <c r="K40" i="1"/>
  <c r="D19" i="1" l="1"/>
  <c r="K42" i="1" s="1"/>
  <c r="D27" i="1" s="1"/>
  <c r="H28" i="1" l="1"/>
  <c r="G28" i="1"/>
  <c r="D30" i="1"/>
  <c r="G31" i="1" l="1"/>
  <c r="H31" i="1"/>
</calcChain>
</file>

<file path=xl/sharedStrings.xml><?xml version="1.0" encoding="utf-8"?>
<sst xmlns="http://schemas.openxmlformats.org/spreadsheetml/2006/main" count="51" uniqueCount="44">
  <si>
    <t>Transmitter PEP output (W)</t>
  </si>
  <si>
    <t>watts</t>
  </si>
  <si>
    <t>feet</t>
  </si>
  <si>
    <t>Feedline loss / 100 ft (dB)</t>
  </si>
  <si>
    <t>dB</t>
  </si>
  <si>
    <t>Feedline length (ft)</t>
  </si>
  <si>
    <t>Operating Mode (select)</t>
  </si>
  <si>
    <t>Modes</t>
  </si>
  <si>
    <t>CW</t>
  </si>
  <si>
    <t>SSB</t>
  </si>
  <si>
    <t>FM</t>
  </si>
  <si>
    <t>AM</t>
  </si>
  <si>
    <t>Digital</t>
  </si>
  <si>
    <t>mode</t>
  </si>
  <si>
    <t>duty cycle</t>
  </si>
  <si>
    <t>Average Power into Antenna =</t>
  </si>
  <si>
    <t>Duty Cycle</t>
  </si>
  <si>
    <t>Transmit On Percentage (0 to 1)</t>
  </si>
  <si>
    <t>Length cm</t>
  </si>
  <si>
    <t>Power mW</t>
  </si>
  <si>
    <t>Loss numeric</t>
  </si>
  <si>
    <t>Antenna Gain (dBi)</t>
  </si>
  <si>
    <t>dBi</t>
  </si>
  <si>
    <t>Distance to Area of Interest (ft)</t>
  </si>
  <si>
    <t>Ant Gain Num</t>
  </si>
  <si>
    <t>Distance cm</t>
  </si>
  <si>
    <t>Power Density =</t>
  </si>
  <si>
    <t>mW/cm^2</t>
  </si>
  <si>
    <t>Power Density with Reflection =</t>
  </si>
  <si>
    <t>Transmitting Frequency (MHz)</t>
  </si>
  <si>
    <t>MHz</t>
  </si>
  <si>
    <t>Controlled MPE</t>
  </si>
  <si>
    <t>Uncontrolled MPE</t>
  </si>
  <si>
    <t>In compliance?</t>
  </si>
  <si>
    <t>Interim Calculations</t>
  </si>
  <si>
    <t>Accurate calculations are performed for HF to VHF frequencies only (3 - 300 MHz). Calculations are performed using formulas prescribed in FCC OET Bulletin 65 for far-field power density estimates.  These formulas may overestimate field strength of high-gain antennas in the near field (within several wavelengths). These formulas may underestimate the strength of fields within "hot spots" in the near field.            No Warranties: This information is provided "as is" without any warranty, condition, or representation of any kind, either express or implied, including but not limited to, any warranty respecting non-infringement, and the implied warranties of conditions of merchantability and fitness for a particular purpose. In no event shall we be liable for any direct, indirect, special, incidental, consequential or other damages howsoever caused whether arising in contract, tort, or otherwise, arising out of or in connection with the use or performance of the information contained on this spreadsheet.</t>
  </si>
  <si>
    <t>Enter Values:</t>
  </si>
  <si>
    <r>
      <rPr>
        <b/>
        <sz val="28"/>
        <color theme="1"/>
        <rFont val="Calibri"/>
        <family val="2"/>
        <scheme val="minor"/>
      </rPr>
      <t>HF to VHF Exposure Calculator:</t>
    </r>
    <r>
      <rPr>
        <sz val="11"/>
        <color theme="1"/>
        <rFont val="Calibri"/>
        <family val="2"/>
        <scheme val="minor"/>
      </rPr>
      <t xml:space="preserve">                                                  </t>
    </r>
    <r>
      <rPr>
        <sz val="14"/>
        <color theme="1"/>
        <rFont val="Calibri"/>
        <family val="2"/>
        <scheme val="minor"/>
      </rPr>
      <t>Enter values in the bordered green cells below. Power density is calculated in the blue cells both with and without reflection factor.  MPE for both controlled and uncontrolled population is calculated and compliance is determined by comparison in the beige cells.</t>
    </r>
  </si>
  <si>
    <t xml:space="preserve">         (Calculated -- no value entry)</t>
  </si>
  <si>
    <t>Links</t>
  </si>
  <si>
    <t>FCC OET Bulletin 65</t>
  </si>
  <si>
    <t>HamRadioSchool.com</t>
  </si>
  <si>
    <t>Evaluating Your Station</t>
  </si>
  <si>
    <t>Part 97.13 Exposure Restrictions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</si>
</sst>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1"/>
      <color theme="2" tint="-0.249977111117893"/>
      <name val="Calibri"/>
      <family val="2"/>
      <scheme val="minor"/>
    </font>
    <font>
      <b/>
      <sz val="11"/>
      <color rgb="FF0070C0"/>
      <name val="Calibri"/>
      <family val="2"/>
      <scheme val="minor"/>
    </font>
    <font>
      <sz val="11"/>
      <color rgb="FF0070C0"/>
      <name val="Calibri"/>
      <family val="2"/>
      <scheme val="minor"/>
    </font>
    <font>
      <b/>
      <sz val="28"/>
      <color theme="1"/>
      <name val="Calibri"/>
      <family val="2"/>
      <scheme val="minor"/>
    </font>
    <font>
      <sz val="9"/>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0" fillId="0" borderId="0" xfId="0" applyAlignment="1">
      <alignment horizontal="right"/>
    </xf>
    <xf numFmtId="0" fontId="1" fillId="0" borderId="2" xfId="0" applyFont="1" applyBorder="1"/>
    <xf numFmtId="0" fontId="0" fillId="0" borderId="5" xfId="0" applyBorder="1"/>
    <xf numFmtId="0" fontId="0" fillId="0" borderId="6" xfId="0" applyBorder="1"/>
    <xf numFmtId="0" fontId="0" fillId="0" borderId="7" xfId="0" applyBorder="1"/>
    <xf numFmtId="164" fontId="0" fillId="0" borderId="0" xfId="0" applyNumberFormat="1"/>
    <xf numFmtId="0" fontId="0" fillId="0" borderId="11" xfId="0" applyBorder="1"/>
    <xf numFmtId="164" fontId="0" fillId="0" borderId="12" xfId="0" applyNumberFormat="1" applyBorder="1" applyAlignment="1">
      <alignment horizontal="center"/>
    </xf>
    <xf numFmtId="0" fontId="0" fillId="3" borderId="0" xfId="0" applyFill="1"/>
    <xf numFmtId="0" fontId="0" fillId="0" borderId="8" xfId="0" applyBorder="1"/>
    <xf numFmtId="164" fontId="0" fillId="4" borderId="12" xfId="0" applyNumberFormat="1" applyFill="1" applyBorder="1" applyAlignment="1">
      <alignment horizontal="center"/>
    </xf>
    <xf numFmtId="0" fontId="0" fillId="4" borderId="13" xfId="0" applyFill="1" applyBorder="1" applyAlignment="1">
      <alignment horizontal="center"/>
    </xf>
    <xf numFmtId="164" fontId="1" fillId="3" borderId="0" xfId="0" applyNumberFormat="1" applyFont="1" applyFill="1" applyBorder="1"/>
    <xf numFmtId="0" fontId="1" fillId="3" borderId="0" xfId="0" applyFont="1" applyFill="1" applyAlignment="1">
      <alignment horizontal="right"/>
    </xf>
    <xf numFmtId="0" fontId="1" fillId="3" borderId="0" xfId="0" applyFont="1" applyFill="1"/>
    <xf numFmtId="0" fontId="4" fillId="0" borderId="4" xfId="0" applyFont="1" applyFill="1" applyBorder="1"/>
    <xf numFmtId="0" fontId="4" fillId="0" borderId="0" xfId="0" applyFont="1"/>
    <xf numFmtId="0" fontId="5" fillId="0" borderId="9" xfId="0" applyFont="1" applyBorder="1"/>
    <xf numFmtId="0" fontId="5" fillId="0" borderId="10" xfId="0" applyFont="1" applyBorder="1"/>
    <xf numFmtId="0" fontId="6" fillId="0" borderId="4" xfId="0" applyFont="1" applyBorder="1"/>
    <xf numFmtId="0" fontId="6" fillId="0" borderId="6" xfId="0" applyFont="1" applyBorder="1"/>
    <xf numFmtId="0" fontId="6" fillId="0" borderId="5" xfId="0" applyFont="1" applyBorder="1" applyAlignment="1">
      <alignment horizontal="center"/>
    </xf>
    <xf numFmtId="0" fontId="6" fillId="0" borderId="7" xfId="0" applyFont="1" applyBorder="1" applyAlignment="1">
      <alignment horizontal="center"/>
    </xf>
    <xf numFmtId="0" fontId="0" fillId="0" borderId="11" xfId="0" applyBorder="1" applyAlignment="1">
      <alignment horizontal="right"/>
    </xf>
    <xf numFmtId="0" fontId="0" fillId="0" borderId="15" xfId="0" applyBorder="1"/>
    <xf numFmtId="0" fontId="0" fillId="0" borderId="11" xfId="0" applyFill="1" applyBorder="1" applyAlignment="1">
      <alignment horizontal="right"/>
    </xf>
    <xf numFmtId="0" fontId="0" fillId="0" borderId="0" xfId="0" applyBorder="1"/>
    <xf numFmtId="2" fontId="0" fillId="0" borderId="0" xfId="0" applyNumberFormat="1" applyBorder="1"/>
    <xf numFmtId="0" fontId="0" fillId="0" borderId="19" xfId="0" applyBorder="1" applyAlignment="1">
      <alignment horizontal="right"/>
    </xf>
    <xf numFmtId="0" fontId="0" fillId="0" borderId="20" xfId="0" applyBorder="1"/>
    <xf numFmtId="0" fontId="0" fillId="0" borderId="21" xfId="0" applyBorder="1"/>
    <xf numFmtId="0" fontId="0" fillId="0" borderId="0" xfId="0" applyBorder="1" applyAlignment="1">
      <alignment horizontal="right"/>
    </xf>
    <xf numFmtId="0" fontId="0" fillId="0" borderId="0" xfId="0" applyFill="1" applyBorder="1" applyAlignment="1">
      <alignment horizontal="left" vertical="top" wrapText="1"/>
    </xf>
    <xf numFmtId="0" fontId="8" fillId="0" borderId="11" xfId="0" applyFont="1" applyBorder="1" applyAlignment="1">
      <alignment horizontal="left" vertical="top"/>
    </xf>
    <xf numFmtId="0" fontId="0" fillId="0" borderId="0" xfId="0" applyProtection="1"/>
    <xf numFmtId="0" fontId="2" fillId="0" borderId="0" xfId="0" applyFont="1" applyFill="1" applyBorder="1" applyAlignment="1" applyProtection="1">
      <alignment vertical="top" wrapText="1"/>
    </xf>
    <xf numFmtId="0" fontId="0" fillId="2" borderId="1" xfId="0" applyFill="1" applyBorder="1" applyAlignment="1" applyProtection="1">
      <alignment horizontal="right"/>
      <protection locked="0"/>
    </xf>
    <xf numFmtId="0" fontId="0" fillId="2" borderId="1" xfId="0" applyFill="1" applyBorder="1" applyProtection="1">
      <protection locked="0"/>
    </xf>
    <xf numFmtId="0" fontId="0" fillId="0" borderId="3" xfId="0" applyBorder="1"/>
    <xf numFmtId="0" fontId="9" fillId="0" borderId="4" xfId="1" applyBorder="1"/>
    <xf numFmtId="0" fontId="9" fillId="0" borderId="4" xfId="1" applyBorder="1" applyAlignment="1">
      <alignment horizontal="left"/>
    </xf>
    <xf numFmtId="0" fontId="9" fillId="0" borderId="5" xfId="1" applyBorder="1" applyAlignment="1">
      <alignment horizontal="left"/>
    </xf>
    <xf numFmtId="0" fontId="0" fillId="3" borderId="16"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3" borderId="11" xfId="0" applyFill="1" applyBorder="1" applyAlignment="1">
      <alignment horizontal="left" vertical="top" wrapText="1"/>
    </xf>
    <xf numFmtId="0" fontId="0" fillId="3" borderId="0" xfId="0" applyFill="1" applyBorder="1" applyAlignment="1">
      <alignment horizontal="left" vertical="top" wrapText="1"/>
    </xf>
    <xf numFmtId="0" fontId="0" fillId="3" borderId="15" xfId="0" applyFill="1" applyBorder="1" applyAlignment="1">
      <alignment horizontal="left" vertical="top" wrapText="1"/>
    </xf>
    <xf numFmtId="0" fontId="0" fillId="3" borderId="19" xfId="0" applyFill="1" applyBorder="1" applyAlignment="1">
      <alignment horizontal="left" vertical="top" wrapText="1"/>
    </xf>
    <xf numFmtId="0" fontId="0" fillId="3" borderId="20" xfId="0" applyFill="1" applyBorder="1" applyAlignment="1">
      <alignment horizontal="left" vertical="top" wrapText="1"/>
    </xf>
    <xf numFmtId="0" fontId="0" fillId="3" borderId="21" xfId="0" applyFill="1" applyBorder="1" applyAlignment="1">
      <alignment horizontal="left" vertical="top" wrapText="1"/>
    </xf>
    <xf numFmtId="0" fontId="0" fillId="3" borderId="16" xfId="0" applyFill="1" applyBorder="1" applyAlignment="1" applyProtection="1">
      <alignment horizontal="left" vertical="top" wrapText="1"/>
    </xf>
    <xf numFmtId="0" fontId="0" fillId="3" borderId="17" xfId="0" applyFill="1" applyBorder="1" applyAlignment="1" applyProtection="1">
      <alignment horizontal="left" vertical="top" wrapText="1"/>
    </xf>
    <xf numFmtId="0" fontId="0" fillId="3" borderId="18"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0" fillId="3" borderId="0" xfId="0" applyFill="1" applyBorder="1" applyAlignment="1" applyProtection="1">
      <alignment horizontal="left" vertical="top" wrapText="1"/>
    </xf>
    <xf numFmtId="0" fontId="0" fillId="3" borderId="15" xfId="0" applyFill="1" applyBorder="1" applyAlignment="1" applyProtection="1">
      <alignment horizontal="left" vertical="top" wrapText="1"/>
    </xf>
    <xf numFmtId="0" fontId="0" fillId="3" borderId="19" xfId="0" applyFill="1" applyBorder="1" applyAlignment="1" applyProtection="1">
      <alignment horizontal="left" vertical="top" wrapText="1"/>
    </xf>
    <xf numFmtId="0" fontId="0" fillId="3" borderId="20" xfId="0" applyFill="1" applyBorder="1" applyAlignment="1" applyProtection="1">
      <alignment horizontal="left" vertical="top" wrapText="1"/>
    </xf>
    <xf numFmtId="0" fontId="0" fillId="3" borderId="21" xfId="0" applyFill="1" applyBorder="1" applyAlignment="1" applyProtection="1">
      <alignment horizontal="left" vertical="top" wrapText="1"/>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0" fontId="4" fillId="0" borderId="14" xfId="0" applyFont="1" applyBorder="1" applyAlignment="1">
      <alignment horizontal="center"/>
    </xf>
    <xf numFmtId="0" fontId="0" fillId="4" borderId="0" xfId="0" applyFill="1" applyAlignment="1">
      <alignment horizontal="center"/>
    </xf>
    <xf numFmtId="0" fontId="0" fillId="4" borderId="15"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32629</xdr:colOff>
      <xdr:row>0</xdr:row>
      <xdr:rowOff>38101</xdr:rowOff>
    </xdr:from>
    <xdr:to>
      <xdr:col>2</xdr:col>
      <xdr:colOff>1962150</xdr:colOff>
      <xdr:row>7</xdr:row>
      <xdr:rowOff>66675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29" y="38101"/>
          <a:ext cx="2805821" cy="1362074"/>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p.me/p4wdj1-29L" TargetMode="External"/><Relationship Id="rId2" Type="http://schemas.openxmlformats.org/officeDocument/2006/relationships/hyperlink" Target="http://www.hamradioschool.com/" TargetMode="External"/><Relationship Id="rId1" Type="http://schemas.openxmlformats.org/officeDocument/2006/relationships/hyperlink" Target="https://transition.fcc.gov/Bureaus/Engineering_Technology/Documents/bulletins/oet65/oet65.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ecfr.gov/cgi-bin/text-idx?rgn=div5;node=47%3A5.0.1.1.6;cc=ecfr%20-%20se47.5.97_1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tabSelected="1" workbookViewId="0">
      <selection activeCell="K25" sqref="K25"/>
    </sheetView>
  </sheetViews>
  <sheetFormatPr defaultRowHeight="15" x14ac:dyDescent="0.25"/>
  <cols>
    <col min="1" max="1" width="4" customWidth="1"/>
    <col min="3" max="3" width="29.7109375" customWidth="1"/>
    <col min="4" max="4" width="8.140625" customWidth="1"/>
    <col min="5" max="5" width="10.28515625" customWidth="1"/>
    <col min="6" max="6" width="1.85546875" customWidth="1"/>
    <col min="7" max="7" width="14.5703125" customWidth="1"/>
    <col min="8" max="8" width="17.5703125" customWidth="1"/>
    <col min="9" max="9" width="11.85546875" customWidth="1"/>
    <col min="10" max="10" width="12.7109375" customWidth="1"/>
    <col min="11" max="11" width="10.42578125" customWidth="1"/>
    <col min="12" max="12" width="3.85546875" customWidth="1"/>
  </cols>
  <sheetData>
    <row r="1" spans="1:13" ht="15" customHeight="1" x14ac:dyDescent="0.25">
      <c r="A1" s="35"/>
      <c r="B1" s="35"/>
      <c r="C1" s="35"/>
      <c r="D1" s="52" t="s">
        <v>37</v>
      </c>
      <c r="E1" s="53"/>
      <c r="F1" s="53"/>
      <c r="G1" s="53"/>
      <c r="H1" s="53"/>
      <c r="I1" s="53"/>
      <c r="J1" s="53"/>
      <c r="K1" s="53"/>
      <c r="L1" s="54"/>
      <c r="M1" s="35"/>
    </row>
    <row r="2" spans="1:13" x14ac:dyDescent="0.25">
      <c r="A2" s="35"/>
      <c r="B2" s="35"/>
      <c r="C2" s="35"/>
      <c r="D2" s="55"/>
      <c r="E2" s="56"/>
      <c r="F2" s="56"/>
      <c r="G2" s="56"/>
      <c r="H2" s="56"/>
      <c r="I2" s="56"/>
      <c r="J2" s="56"/>
      <c r="K2" s="56"/>
      <c r="L2" s="57"/>
      <c r="M2" s="35"/>
    </row>
    <row r="3" spans="1:13" x14ac:dyDescent="0.25">
      <c r="A3" s="35"/>
      <c r="B3" s="35"/>
      <c r="C3" s="35"/>
      <c r="D3" s="55"/>
      <c r="E3" s="56"/>
      <c r="F3" s="56"/>
      <c r="G3" s="56"/>
      <c r="H3" s="56"/>
      <c r="I3" s="56"/>
      <c r="J3" s="56"/>
      <c r="K3" s="56"/>
      <c r="L3" s="57"/>
      <c r="M3" s="35"/>
    </row>
    <row r="4" spans="1:13" x14ac:dyDescent="0.25">
      <c r="A4" s="35"/>
      <c r="B4" s="35"/>
      <c r="C4" s="35"/>
      <c r="D4" s="55"/>
      <c r="E4" s="56"/>
      <c r="F4" s="56"/>
      <c r="G4" s="56"/>
      <c r="H4" s="56"/>
      <c r="I4" s="56"/>
      <c r="J4" s="56"/>
      <c r="K4" s="56"/>
      <c r="L4" s="57"/>
      <c r="M4" s="35"/>
    </row>
    <row r="5" spans="1:13" x14ac:dyDescent="0.25">
      <c r="A5" s="35"/>
      <c r="B5" s="35"/>
      <c r="C5" s="35"/>
      <c r="D5" s="55"/>
      <c r="E5" s="56"/>
      <c r="F5" s="56"/>
      <c r="G5" s="56"/>
      <c r="H5" s="56"/>
      <c r="I5" s="56"/>
      <c r="J5" s="56"/>
      <c r="K5" s="56"/>
      <c r="L5" s="57"/>
      <c r="M5" s="35"/>
    </row>
    <row r="6" spans="1:13" x14ac:dyDescent="0.25">
      <c r="A6" s="35"/>
      <c r="B6" s="35"/>
      <c r="C6" s="35"/>
      <c r="D6" s="55"/>
      <c r="E6" s="56"/>
      <c r="F6" s="56"/>
      <c r="G6" s="56"/>
      <c r="H6" s="56"/>
      <c r="I6" s="56"/>
      <c r="J6" s="56"/>
      <c r="K6" s="56"/>
      <c r="L6" s="57"/>
      <c r="M6" s="35"/>
    </row>
    <row r="7" spans="1:13" x14ac:dyDescent="0.25">
      <c r="A7" s="35"/>
      <c r="B7" s="35"/>
      <c r="C7" s="35"/>
      <c r="D7" s="55"/>
      <c r="E7" s="56"/>
      <c r="F7" s="56"/>
      <c r="G7" s="56"/>
      <c r="H7" s="56"/>
      <c r="I7" s="56"/>
      <c r="J7" s="56"/>
      <c r="K7" s="56"/>
      <c r="L7" s="57"/>
      <c r="M7" s="35"/>
    </row>
    <row r="8" spans="1:13" ht="15" customHeight="1" x14ac:dyDescent="0.25">
      <c r="A8" s="35"/>
      <c r="B8" s="36"/>
      <c r="C8" s="36"/>
      <c r="D8" s="58"/>
      <c r="E8" s="59"/>
      <c r="F8" s="59"/>
      <c r="G8" s="59"/>
      <c r="H8" s="59"/>
      <c r="I8" s="59"/>
      <c r="J8" s="59"/>
      <c r="K8" s="59"/>
      <c r="L8" s="60"/>
      <c r="M8" s="35"/>
    </row>
    <row r="9" spans="1:13" ht="15" customHeight="1" x14ac:dyDescent="0.25">
      <c r="A9" s="35"/>
      <c r="B9" s="36"/>
      <c r="C9" s="36"/>
      <c r="D9" s="36"/>
      <c r="E9" s="36"/>
      <c r="F9" s="36"/>
      <c r="G9" s="36"/>
      <c r="H9" s="36"/>
      <c r="I9" s="36"/>
      <c r="J9" s="35"/>
      <c r="K9" s="35"/>
      <c r="L9" s="35"/>
      <c r="M9" s="35"/>
    </row>
    <row r="11" spans="1:13" ht="19.5" thickBot="1" x14ac:dyDescent="0.35">
      <c r="C11" s="61" t="s">
        <v>36</v>
      </c>
      <c r="D11" s="62"/>
      <c r="E11" s="63"/>
      <c r="G11" s="43" t="s">
        <v>35</v>
      </c>
      <c r="H11" s="44"/>
      <c r="I11" s="44"/>
      <c r="J11" s="44"/>
      <c r="K11" s="44"/>
      <c r="L11" s="45"/>
    </row>
    <row r="12" spans="1:13" ht="15.75" thickBot="1" x14ac:dyDescent="0.3">
      <c r="C12" s="24" t="s">
        <v>0</v>
      </c>
      <c r="D12" s="37">
        <v>1500</v>
      </c>
      <c r="E12" s="25" t="s">
        <v>1</v>
      </c>
      <c r="G12" s="46"/>
      <c r="H12" s="47"/>
      <c r="I12" s="47"/>
      <c r="J12" s="47"/>
      <c r="K12" s="47"/>
      <c r="L12" s="48"/>
    </row>
    <row r="13" spans="1:13" ht="15.75" thickBot="1" x14ac:dyDescent="0.3">
      <c r="C13" s="24" t="s">
        <v>5</v>
      </c>
      <c r="D13" s="37">
        <v>150</v>
      </c>
      <c r="E13" s="25" t="s">
        <v>2</v>
      </c>
      <c r="G13" s="46"/>
      <c r="H13" s="47"/>
      <c r="I13" s="47"/>
      <c r="J13" s="47"/>
      <c r="K13" s="47"/>
      <c r="L13" s="48"/>
    </row>
    <row r="14" spans="1:13" ht="15.75" thickBot="1" x14ac:dyDescent="0.3">
      <c r="C14" s="24" t="s">
        <v>3</v>
      </c>
      <c r="D14" s="37">
        <v>1</v>
      </c>
      <c r="E14" s="25" t="s">
        <v>4</v>
      </c>
      <c r="G14" s="46"/>
      <c r="H14" s="47"/>
      <c r="I14" s="47"/>
      <c r="J14" s="47"/>
      <c r="K14" s="47"/>
      <c r="L14" s="48"/>
    </row>
    <row r="15" spans="1:13" ht="15.75" thickBot="1" x14ac:dyDescent="0.3">
      <c r="C15" s="26" t="s">
        <v>6</v>
      </c>
      <c r="D15" s="37" t="s">
        <v>9</v>
      </c>
      <c r="E15" s="25" t="s">
        <v>13</v>
      </c>
      <c r="G15" s="46"/>
      <c r="H15" s="47"/>
      <c r="I15" s="47"/>
      <c r="J15" s="47"/>
      <c r="K15" s="47"/>
      <c r="L15" s="48"/>
    </row>
    <row r="16" spans="1:13" ht="15.75" thickBot="1" x14ac:dyDescent="0.3">
      <c r="C16" s="26" t="s">
        <v>17</v>
      </c>
      <c r="D16" s="37">
        <v>0.6</v>
      </c>
      <c r="E16" s="25"/>
      <c r="G16" s="46"/>
      <c r="H16" s="47"/>
      <c r="I16" s="47"/>
      <c r="J16" s="47"/>
      <c r="K16" s="47"/>
      <c r="L16" s="48"/>
    </row>
    <row r="17" spans="3:12" ht="15.75" thickBot="1" x14ac:dyDescent="0.3">
      <c r="C17" s="26" t="s">
        <v>29</v>
      </c>
      <c r="D17" s="38">
        <v>28</v>
      </c>
      <c r="E17" s="25" t="s">
        <v>30</v>
      </c>
      <c r="G17" s="46"/>
      <c r="H17" s="47"/>
      <c r="I17" s="47"/>
      <c r="J17" s="47"/>
      <c r="K17" s="47"/>
      <c r="L17" s="48"/>
    </row>
    <row r="18" spans="3:12" x14ac:dyDescent="0.25">
      <c r="C18" s="7"/>
      <c r="D18" s="27"/>
      <c r="E18" s="25"/>
      <c r="G18" s="46"/>
      <c r="H18" s="47"/>
      <c r="I18" s="47"/>
      <c r="J18" s="47"/>
      <c r="K18" s="47"/>
      <c r="L18" s="48"/>
    </row>
    <row r="19" spans="3:12" x14ac:dyDescent="0.25">
      <c r="C19" s="26" t="s">
        <v>15</v>
      </c>
      <c r="D19" s="28">
        <f>(D12/K43)*D16*K40</f>
        <v>127.43024118914479</v>
      </c>
      <c r="E19" s="25" t="s">
        <v>1</v>
      </c>
      <c r="G19" s="46"/>
      <c r="H19" s="47"/>
      <c r="I19" s="47"/>
      <c r="J19" s="47"/>
      <c r="K19" s="47"/>
      <c r="L19" s="48"/>
    </row>
    <row r="20" spans="3:12" x14ac:dyDescent="0.25">
      <c r="C20" s="34" t="s">
        <v>38</v>
      </c>
      <c r="D20" s="27"/>
      <c r="E20" s="25"/>
      <c r="G20" s="46"/>
      <c r="H20" s="47"/>
      <c r="I20" s="47"/>
      <c r="J20" s="47"/>
      <c r="K20" s="47"/>
      <c r="L20" s="48"/>
    </row>
    <row r="21" spans="3:12" ht="15.75" thickBot="1" x14ac:dyDescent="0.3">
      <c r="C21" s="7"/>
      <c r="D21" s="27"/>
      <c r="E21" s="25"/>
      <c r="G21" s="46"/>
      <c r="H21" s="47"/>
      <c r="I21" s="47"/>
      <c r="J21" s="47"/>
      <c r="K21" s="47"/>
      <c r="L21" s="48"/>
    </row>
    <row r="22" spans="3:12" ht="15.75" thickBot="1" x14ac:dyDescent="0.3">
      <c r="C22" s="24" t="s">
        <v>21</v>
      </c>
      <c r="D22" s="38">
        <v>6.3</v>
      </c>
      <c r="E22" s="25" t="s">
        <v>22</v>
      </c>
      <c r="G22" s="46"/>
      <c r="H22" s="47"/>
      <c r="I22" s="47"/>
      <c r="J22" s="47"/>
      <c r="K22" s="47"/>
      <c r="L22" s="48"/>
    </row>
    <row r="23" spans="3:12" ht="15.75" thickBot="1" x14ac:dyDescent="0.3">
      <c r="C23" s="24" t="s">
        <v>23</v>
      </c>
      <c r="D23" s="38">
        <v>20</v>
      </c>
      <c r="E23" s="25" t="s">
        <v>2</v>
      </c>
      <c r="G23" s="49"/>
      <c r="H23" s="50"/>
      <c r="I23" s="50"/>
      <c r="J23" s="50"/>
      <c r="K23" s="50"/>
      <c r="L23" s="51"/>
    </row>
    <row r="24" spans="3:12" x14ac:dyDescent="0.25">
      <c r="C24" s="29"/>
      <c r="D24" s="30"/>
      <c r="E24" s="31"/>
      <c r="G24" s="33"/>
      <c r="H24" s="33"/>
      <c r="I24" s="33"/>
    </row>
    <row r="25" spans="3:12" x14ac:dyDescent="0.25">
      <c r="C25" s="32"/>
      <c r="D25" s="27"/>
      <c r="E25" s="27"/>
    </row>
    <row r="26" spans="3:12" x14ac:dyDescent="0.25">
      <c r="C26" s="1"/>
      <c r="G26" s="10" t="s">
        <v>31</v>
      </c>
      <c r="H26" s="10" t="s">
        <v>32</v>
      </c>
    </row>
    <row r="27" spans="3:12" x14ac:dyDescent="0.25">
      <c r="C27" s="14" t="s">
        <v>26</v>
      </c>
      <c r="D27" s="13">
        <f>(K42*K44)/(4*PI()*(K45^2))</f>
        <v>0.1164052919529783</v>
      </c>
      <c r="E27" s="9" t="s">
        <v>27</v>
      </c>
      <c r="F27" s="9"/>
      <c r="G27" s="8">
        <f>IF(D17&gt;50, 1,(900/D17^2))</f>
        <v>1.1479591836734695</v>
      </c>
      <c r="H27" s="8">
        <f>IF(D17&gt;50, 0.2,(180/D17^2))</f>
        <v>0.22959183673469388</v>
      </c>
      <c r="I27" t="s">
        <v>27</v>
      </c>
    </row>
    <row r="28" spans="3:12" x14ac:dyDescent="0.25">
      <c r="C28" s="1"/>
      <c r="D28" s="65" t="s">
        <v>33</v>
      </c>
      <c r="E28" s="65"/>
      <c r="F28" s="66"/>
      <c r="G28" s="11" t="str">
        <f>IF(D27&gt;G27,"No","Yes")</f>
        <v>Yes</v>
      </c>
      <c r="H28" s="11" t="str">
        <f>IF(D27&gt;H27,"No","Yes")</f>
        <v>Yes</v>
      </c>
    </row>
    <row r="29" spans="3:12" x14ac:dyDescent="0.25">
      <c r="C29" s="1"/>
      <c r="D29" s="6"/>
      <c r="G29" s="8"/>
      <c r="H29" s="8"/>
    </row>
    <row r="30" spans="3:12" x14ac:dyDescent="0.25">
      <c r="C30" s="15" t="s">
        <v>28</v>
      </c>
      <c r="D30" s="13">
        <f>(2.56*K42*K44)/(4*PI()*(K45^2))</f>
        <v>0.29799754739962447</v>
      </c>
      <c r="E30" s="9" t="s">
        <v>27</v>
      </c>
      <c r="F30" s="9"/>
      <c r="G30" s="8">
        <f>IF(D17&gt;50, 1,(900/D17^2))</f>
        <v>1.1479591836734695</v>
      </c>
      <c r="H30" s="8">
        <f>IF(D17&gt;50, 0.2,(180/D17^2))</f>
        <v>0.22959183673469388</v>
      </c>
      <c r="I30" t="s">
        <v>27</v>
      </c>
    </row>
    <row r="31" spans="3:12" x14ac:dyDescent="0.25">
      <c r="D31" s="65" t="s">
        <v>33</v>
      </c>
      <c r="E31" s="65"/>
      <c r="F31" s="66"/>
      <c r="G31" s="12" t="str">
        <f>IF(D30&gt;G30,"No","Yes")</f>
        <v>Yes</v>
      </c>
      <c r="H31" s="12" t="str">
        <f>IF(D30&gt;H30,"No","Yes")</f>
        <v>No</v>
      </c>
    </row>
    <row r="32" spans="3:12" x14ac:dyDescent="0.25">
      <c r="D32" s="1"/>
      <c r="E32" s="1"/>
      <c r="F32" s="1"/>
    </row>
    <row r="33" spans="8:11" ht="15.75" thickBot="1" x14ac:dyDescent="0.3">
      <c r="J33" s="64" t="s">
        <v>34</v>
      </c>
      <c r="K33" s="64"/>
    </row>
    <row r="34" spans="8:11" x14ac:dyDescent="0.25">
      <c r="H34" s="2" t="s">
        <v>39</v>
      </c>
      <c r="I34" s="39"/>
      <c r="J34" s="18" t="s">
        <v>7</v>
      </c>
      <c r="K34" s="19" t="s">
        <v>14</v>
      </c>
    </row>
    <row r="35" spans="8:11" x14ac:dyDescent="0.25">
      <c r="H35" s="40" t="s">
        <v>40</v>
      </c>
      <c r="I35" s="3"/>
      <c r="J35" s="20" t="s">
        <v>8</v>
      </c>
      <c r="K35" s="22">
        <v>0.4</v>
      </c>
    </row>
    <row r="36" spans="8:11" x14ac:dyDescent="0.25">
      <c r="H36" s="41" t="s">
        <v>41</v>
      </c>
      <c r="I36" s="42"/>
      <c r="J36" s="20" t="s">
        <v>9</v>
      </c>
      <c r="K36" s="22">
        <v>0.2</v>
      </c>
    </row>
    <row r="37" spans="8:11" x14ac:dyDescent="0.25">
      <c r="H37" s="41" t="s">
        <v>42</v>
      </c>
      <c r="I37" s="42"/>
      <c r="J37" s="20" t="s">
        <v>10</v>
      </c>
      <c r="K37" s="22">
        <v>1</v>
      </c>
    </row>
    <row r="38" spans="8:11" x14ac:dyDescent="0.25">
      <c r="H38" s="41" t="s">
        <v>43</v>
      </c>
      <c r="I38" s="42"/>
      <c r="J38" s="20" t="s">
        <v>11</v>
      </c>
      <c r="K38" s="22">
        <v>1</v>
      </c>
    </row>
    <row r="39" spans="8:11" ht="15.75" thickBot="1" x14ac:dyDescent="0.3">
      <c r="H39" s="4"/>
      <c r="I39" s="5"/>
      <c r="J39" s="21" t="s">
        <v>12</v>
      </c>
      <c r="K39" s="23">
        <v>1</v>
      </c>
    </row>
    <row r="40" spans="8:11" x14ac:dyDescent="0.25">
      <c r="J40" s="16" t="s">
        <v>16</v>
      </c>
      <c r="K40" s="17">
        <f>(IF(D15="CW",K35,(IF(D15="SSB",K36,1))))</f>
        <v>0.2</v>
      </c>
    </row>
    <row r="41" spans="8:11" x14ac:dyDescent="0.25">
      <c r="J41" s="16" t="s">
        <v>18</v>
      </c>
      <c r="K41" s="17">
        <f>D13*30.48</f>
        <v>4572</v>
      </c>
    </row>
    <row r="42" spans="8:11" x14ac:dyDescent="0.25">
      <c r="J42" s="16" t="s">
        <v>19</v>
      </c>
      <c r="K42" s="17">
        <f>D19*1000</f>
        <v>127430.2411891448</v>
      </c>
    </row>
    <row r="43" spans="8:11" x14ac:dyDescent="0.25">
      <c r="J43" s="16" t="s">
        <v>20</v>
      </c>
      <c r="K43" s="17">
        <f>10^((D14*(D13/100))/10)</f>
        <v>1.4125375446227544</v>
      </c>
    </row>
    <row r="44" spans="8:11" x14ac:dyDescent="0.25">
      <c r="J44" s="16" t="s">
        <v>24</v>
      </c>
      <c r="K44" s="17">
        <f>10^(D22/10)</f>
        <v>4.2657951880159271</v>
      </c>
    </row>
    <row r="45" spans="8:11" x14ac:dyDescent="0.25">
      <c r="J45" s="16" t="s">
        <v>25</v>
      </c>
      <c r="K45" s="17">
        <f>D23*30.48</f>
        <v>609.6</v>
      </c>
    </row>
  </sheetData>
  <sheetProtection password="FFBD" sheet="1" objects="1" scenarios="1"/>
  <mergeCells count="9">
    <mergeCell ref="H36:I36"/>
    <mergeCell ref="H37:I37"/>
    <mergeCell ref="H38:I38"/>
    <mergeCell ref="G11:L23"/>
    <mergeCell ref="D1:L8"/>
    <mergeCell ref="C11:E11"/>
    <mergeCell ref="J33:K33"/>
    <mergeCell ref="D31:F31"/>
    <mergeCell ref="D28:F28"/>
  </mergeCells>
  <dataValidations count="2">
    <dataValidation type="list" allowBlank="1" showInputMessage="1" showErrorMessage="1" sqref="D15" xr:uid="{00000000-0002-0000-0000-000000000000}">
      <formula1>Modes</formula1>
    </dataValidation>
    <dataValidation type="decimal" allowBlank="1" showInputMessage="1" showErrorMessage="1" sqref="D16" xr:uid="{00000000-0002-0000-0000-000001000000}">
      <formula1>0</formula1>
      <formula2>1</formula2>
    </dataValidation>
  </dataValidations>
  <hyperlinks>
    <hyperlink ref="H35" r:id="rId1" xr:uid="{00000000-0004-0000-0000-000000000000}"/>
    <hyperlink ref="H36:I36" r:id="rId2" display="HamRadioSchool.com" xr:uid="{00000000-0004-0000-0000-000001000000}"/>
    <hyperlink ref="H37:I37" r:id="rId3" display="Evaluating Your Station" xr:uid="{00000000-0004-0000-0000-000002000000}"/>
    <hyperlink ref="H38:I38" r:id="rId4" location="se47.5.97_113" display="Part 97.13 Restrictions" xr:uid="{00000000-0004-0000-0000-000003000000}"/>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Modes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c:creator>
  <cp:lastModifiedBy>snkdavis</cp:lastModifiedBy>
  <dcterms:created xsi:type="dcterms:W3CDTF">2016-03-27T21:09:26Z</dcterms:created>
  <dcterms:modified xsi:type="dcterms:W3CDTF">2021-04-24T19:44:34Z</dcterms:modified>
</cp:coreProperties>
</file>